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27FBE48C-C307-41FF-9D65-B13BD97B572F}" xr6:coauthVersionLast="45" xr6:coauthVersionMax="45" xr10:uidLastSave="{00000000-0000-0000-0000-000000000000}"/>
  <bookViews>
    <workbookView xWindow="4410" yWindow="510" windowWidth="24330" windowHeight="15690" tabRatio="986" activeTab="1" xr2:uid="{00000000-000D-0000-FFFF-FFFF00000000}"/>
  </bookViews>
  <sheets>
    <sheet name="Calculator" sheetId="1" r:id="rId1"/>
    <sheet name="Notes - READ ME" sheetId="2" r:id="rId2"/>
  </sheets>
  <definedNames>
    <definedName name="bleachppm">Calculator!$C$6</definedName>
    <definedName name="customamtlitres">Calculator!#REF!</definedName>
    <definedName name="dilution">Calculator!$J$17</definedName>
    <definedName name="gramsper100g">Calculator!$C$3</definedName>
    <definedName name="gramsperlitre">Calculator!$C$4</definedName>
    <definedName name="Hplus">Calculator!$L$16</definedName>
    <definedName name="initconc">Calculator!$L$5</definedName>
    <definedName name="kaacetic">Calculator!#REF!</definedName>
    <definedName name="mlperlitre">Calculator!$D$9</definedName>
    <definedName name="molarity">Calculator!$J$16</definedName>
    <definedName name="molesvinegar">Calculator!$J$17</definedName>
    <definedName name="phvinegar">Calculator!#REF!</definedName>
    <definedName name="vinegarmlsperlitre">Calculator!$D$16</definedName>
    <definedName name="vinegarpercent">Calculator!$C$5</definedName>
    <definedName name="vinegarph">Calculator!#REF!</definedName>
    <definedName name="volvinegar">Calculator!$J$5</definedName>
    <definedName name="volvinegarml">Calculator!$J$5</definedName>
    <definedName name="volvinlitres">Calculator!$J$16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6" i="1" l="1"/>
  <c r="D22" i="1" s="1"/>
  <c r="C4" i="1"/>
  <c r="D9" i="1" s="1"/>
  <c r="C22" i="1" s="1"/>
  <c r="D18" i="1" l="1"/>
  <c r="E18" i="1" s="1"/>
  <c r="E16" i="1"/>
  <c r="D17" i="1"/>
  <c r="E17" i="1" s="1"/>
  <c r="D19" i="1"/>
  <c r="E19" i="1" s="1"/>
  <c r="D13" i="1"/>
  <c r="E13" i="1" s="1"/>
  <c r="D12" i="1"/>
  <c r="E12" i="1" s="1"/>
  <c r="D11" i="1"/>
  <c r="E11" i="1" s="1"/>
  <c r="D10" i="1"/>
  <c r="E10" i="1" s="1"/>
  <c r="E9" i="1"/>
</calcChain>
</file>

<file path=xl/sharedStrings.xml><?xml version="1.0" encoding="utf-8"?>
<sst xmlns="http://schemas.openxmlformats.org/spreadsheetml/2006/main" count="67" uniqueCount="63">
  <si>
    <t xml:space="preserve"> (Which is of course percentage)</t>
  </si>
  <si>
    <t xml:space="preserve">grams per litre = </t>
  </si>
  <si>
    <t>Vinegar % (5 is typical)</t>
  </si>
  <si>
    <t>PPM (80 for no rinse)</t>
  </si>
  <si>
    <t>ml</t>
  </si>
  <si>
    <t>US fluid oz</t>
  </si>
  <si>
    <t xml:space="preserve">ml of bleach per litre = </t>
  </si>
  <si>
    <t xml:space="preserve">ml of bleach per uk gal = </t>
  </si>
  <si>
    <t xml:space="preserve">ml of bleach per 5 uk gals = </t>
  </si>
  <si>
    <t xml:space="preserve">ml of bleach per US gallon = </t>
  </si>
  <si>
    <t xml:space="preserve">ml of bleach per 5 US gallon = </t>
  </si>
  <si>
    <t>Bleach ml</t>
  </si>
  <si>
    <t>Vinegar ml</t>
  </si>
  <si>
    <t>Vinegar Amounts</t>
  </si>
  <si>
    <t xml:space="preserve"> per litre = </t>
  </si>
  <si>
    <t xml:space="preserve">per uk gal = </t>
  </si>
  <si>
    <t xml:space="preserve">per uk 5 gals = </t>
  </si>
  <si>
    <t>Custom litres</t>
  </si>
  <si>
    <t>Podcast with Charlie Talley about bleach and vinegar</t>
  </si>
  <si>
    <t>Article about bleach + vinegar</t>
  </si>
  <si>
    <t>http://beerliever.com/bleach-no-rinse-sanitiser-home-brewing-beer/</t>
  </si>
  <si>
    <t>Acidified bleach scientific report</t>
  </si>
  <si>
    <t>http://www.eurekalert.org/pub_releases/2006-02/asfm-vik021306.php</t>
  </si>
  <si>
    <t>Ph effect on bleach</t>
  </si>
  <si>
    <t>Talley says 1oz of bleach and vinegar to 5 gallons.  1 us fluid oz = 29.57ml, a us gallon = ~19 litres so per litre that’s 1.56ml, almost 1.6 like the calculator says with 5%</t>
  </si>
  <si>
    <t>Bleach brands g/100g</t>
  </si>
  <si>
    <t>Tesco thin =</t>
  </si>
  <si>
    <t>Morrison’s thin =</t>
  </si>
  <si>
    <t>Change the water amount and it tells you how much bleach / vinegar</t>
  </si>
  <si>
    <t>How much bleach to use</t>
  </si>
  <si>
    <t xml:space="preserve">Bleach strength (grams per 100g) = </t>
  </si>
  <si>
    <t>For a custom amount of water:</t>
  </si>
  <si>
    <t>Water (litres)</t>
  </si>
  <si>
    <t>Adjust this for vinegar strength… let's face it, you won't need to as it's almost always 5</t>
  </si>
  <si>
    <t>PPM required, Talley says 80 for no-rinse.  You can raise it but DON'T raise the amount of vinegar.</t>
  </si>
  <si>
    <t>Bleach Amounts</t>
  </si>
  <si>
    <r>
      <rPr>
        <b/>
        <sz val="10"/>
        <rFont val="Arial"/>
        <family val="2"/>
      </rPr>
      <t>CONTACT TIME:</t>
    </r>
    <r>
      <rPr>
        <sz val="10"/>
        <rFont val="Arial"/>
        <family val="2"/>
      </rPr>
      <t xml:space="preserve"> 30 seconds or more</t>
    </r>
  </si>
  <si>
    <t>WARNING:</t>
  </si>
  <si>
    <t>Never add bleach and vinegar directly together add them to the water</t>
  </si>
  <si>
    <t>NEVER MIX BLEACH AND VINEGAR DIRECTLY TOGETHER - Add them to the water used</t>
  </si>
  <si>
    <t>Somebody will tell you that you should never mix bleach and vinegar - they can shut up - using the values from the calculator the vinegar won't lower the pH so low that chlorine can evolve.</t>
  </si>
  <si>
    <t>At 80 parts per million the solution is no-rinse so you can spray surfaces, door handles, your keys and just let it dry.</t>
  </si>
  <si>
    <t xml:space="preserve">Miner and his colleagues compared the ability of alkaline (pH 11) and acidified (pH 6) bleach dilutions to disinfect surfaces contaminated with dried bacterial spores, </t>
  </si>
  <si>
    <t>During the same time period the acidified solution killed all of the spores on all of the surfaces.</t>
  </si>
  <si>
    <t xml:space="preserve">considered the most resistant to disinfectants of all microbes.  The alkaline dilution was practically ineffective, killing all of the spores on only 2.5 percent of the surfaces after 20 minutes. </t>
  </si>
  <si>
    <t>"Diluted bleach at an alkaline pH is a relatively poor disinfectant, but acidified diluted bleach will virtually kill anything in 10 to 20 minutes," says Miner.</t>
  </si>
  <si>
    <t>Adjust this for your brand of bleach - many brands are 5.25, bargain bleach less.  Check the info on the bottle.</t>
  </si>
  <si>
    <t>The cheapest, thinnest bleach is just as good as any, just adjust the calculator to the concentration stated on the bottle.</t>
  </si>
  <si>
    <r>
      <t>Bleach solutions become</t>
    </r>
    <r>
      <rPr>
        <b/>
        <sz val="10"/>
        <rFont val="Arial"/>
        <family val="2"/>
      </rPr>
      <t xml:space="preserve"> innefective within around 24 hours </t>
    </r>
    <r>
      <rPr>
        <sz val="10"/>
        <rFont val="Arial"/>
        <family val="2"/>
      </rPr>
      <t>so make up a new batch every day you use it.</t>
    </r>
  </si>
  <si>
    <t>If you're unsure then just don't make it, but make sure you keep washing your hands.</t>
  </si>
  <si>
    <t>https://www.environize.ca/wp-content/themes/Environize/images/chlorine-fact-sheet.pdf</t>
  </si>
  <si>
    <t>You can increase the parts per million by adding more bleach but DON'T increase the amount of vinegar - that will eventually drop the pH too low.</t>
  </si>
  <si>
    <r>
      <rPr>
        <b/>
        <sz val="10"/>
        <rFont val="Arial"/>
        <family val="2"/>
      </rPr>
      <t>Bleach HAS A SHELF LIFE</t>
    </r>
    <r>
      <rPr>
        <sz val="10"/>
        <rFont val="Arial"/>
        <family val="2"/>
      </rPr>
      <t xml:space="preserve"> - around 9 months.  A quick test is to have a smell and… well… is it </t>
    </r>
    <r>
      <rPr>
        <i/>
        <sz val="10"/>
        <rFont val="Arial"/>
        <family val="2"/>
      </rPr>
      <t>bleachy?</t>
    </r>
    <r>
      <rPr>
        <sz val="10"/>
        <rFont val="Arial"/>
        <family val="2"/>
      </rPr>
      <t xml:space="preserve">  Is it yellowy greeny?  If not it's degraded to salty water.</t>
    </r>
  </si>
  <si>
    <t>These calculations are based on the recommendations of Charlie Talley, the inventer of Star San and a long-time maker of bleach.</t>
  </si>
  <si>
    <t>Acidifying a bleach solution will make it hundreds of times more powerful to the point where it will kill anthrax spores.</t>
  </si>
  <si>
    <t>Bleach we buy is at a high pH which stops it degrading into salt and water and to make it more effective that pH needs to be lowered - diluting it will water actually lowers the pH and diluted bleach (up to a point)</t>
  </si>
  <si>
    <t>is actually more effective that neat bleach - who knew!</t>
  </si>
  <si>
    <t>But to really turn it into a super killing machine we need to lower the pH without diluting the bleach too far - that's where a wee dash of vinegar comes in.</t>
  </si>
  <si>
    <r>
      <t xml:space="preserve">Use the calculator included to work out the amounts of bleach and vinegar needed to make the right strength but first </t>
    </r>
    <r>
      <rPr>
        <b/>
        <sz val="10"/>
        <rFont val="Arial"/>
        <family val="2"/>
      </rPr>
      <t>TAKE NOTE:</t>
    </r>
  </si>
  <si>
    <t>If you've got a pH meter then get the pH to around 6 and make sure to keep it above 4.</t>
  </si>
  <si>
    <t>References</t>
  </si>
  <si>
    <r>
      <rPr>
        <b/>
        <sz val="10"/>
        <rFont val="Arial"/>
        <family val="2"/>
      </rPr>
      <t xml:space="preserve">Yellow </t>
    </r>
    <r>
      <rPr>
        <sz val="10"/>
        <rFont val="Arial"/>
        <family val="2"/>
      </rPr>
      <t>= things you can edit</t>
    </r>
  </si>
  <si>
    <t>And did I mention don't add the bleach and vinegar with each other first?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</si>
</sst>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1"/>
      <color rgb="FF333333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vironize.ca/wp-content/themes/Environize/images/chlorine-fact-sheet.pdf" TargetMode="External"/><Relationship Id="rId2" Type="http://schemas.openxmlformats.org/officeDocument/2006/relationships/hyperlink" Target="https://secure-hwcdn.libsyn.com/p/3/9/0/390da96899933961/bbr03-29-07.mp3?c_id=1452161&amp;expiration=1466866406&amp;hwt=8c6de7caf47c6e1cf580ae7bbbe8cbe0" TargetMode="External"/><Relationship Id="rId1" Type="http://schemas.openxmlformats.org/officeDocument/2006/relationships/hyperlink" Target="http://www.eurekalert.org/pub_releases/2006-02/asfm-vik021306.php" TargetMode="External"/><Relationship Id="rId5" Type="http://schemas.openxmlformats.org/officeDocument/2006/relationships/hyperlink" Target="http://beerliever.com/bleach-no-rinse-sanitiser-home-brewing-beer/" TargetMode="External"/><Relationship Id="rId4" Type="http://schemas.openxmlformats.org/officeDocument/2006/relationships/hyperlink" Target="http://www.eurekalert.org/pub_releases/2006-02/asfm-vik021306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zoomScaleNormal="100" workbookViewId="0">
      <selection activeCell="C2" sqref="C2"/>
    </sheetView>
  </sheetViews>
  <sheetFormatPr defaultRowHeight="12.75" x14ac:dyDescent="0.2"/>
  <cols>
    <col min="1" max="1" width="26.5703125" customWidth="1"/>
    <col min="2" max="2" width="14.140625" customWidth="1"/>
    <col min="3" max="3" width="11.5703125"/>
    <col min="4" max="4" width="14.28515625"/>
    <col min="5" max="5" width="12.28515625"/>
    <col min="6" max="9" width="11.5703125"/>
    <col min="10" max="10" width="12.140625"/>
    <col min="11" max="11" width="14"/>
    <col min="12" max="1025" width="11.5703125"/>
  </cols>
  <sheetData>
    <row r="1" spans="1:12" x14ac:dyDescent="0.2">
      <c r="C1" t="s">
        <v>61</v>
      </c>
      <c r="E1" t="s">
        <v>36</v>
      </c>
      <c r="I1" s="19" t="s">
        <v>37</v>
      </c>
      <c r="J1" t="s">
        <v>38</v>
      </c>
    </row>
    <row r="3" spans="1:12" x14ac:dyDescent="0.2">
      <c r="B3" s="1" t="s">
        <v>30</v>
      </c>
      <c r="C3" s="16">
        <v>0.99</v>
      </c>
      <c r="D3" t="s">
        <v>0</v>
      </c>
      <c r="G3" t="s">
        <v>46</v>
      </c>
    </row>
    <row r="4" spans="1:12" hidden="1" x14ac:dyDescent="0.2">
      <c r="B4" s="2" t="s">
        <v>1</v>
      </c>
      <c r="C4" s="18">
        <f>gramsper100g * 10</f>
        <v>9.9</v>
      </c>
    </row>
    <row r="5" spans="1:12" x14ac:dyDescent="0.2">
      <c r="B5" s="1" t="s">
        <v>2</v>
      </c>
      <c r="C5" s="16">
        <v>5</v>
      </c>
      <c r="G5" t="s">
        <v>33</v>
      </c>
      <c r="K5" s="2"/>
      <c r="L5" s="2"/>
    </row>
    <row r="6" spans="1:12" x14ac:dyDescent="0.2">
      <c r="B6" s="1" t="s">
        <v>3</v>
      </c>
      <c r="C6" s="16">
        <v>80</v>
      </c>
      <c r="G6" t="s">
        <v>34</v>
      </c>
      <c r="K6" s="2"/>
      <c r="L6" s="2"/>
    </row>
    <row r="7" spans="1:12" x14ac:dyDescent="0.2">
      <c r="B7" s="1"/>
      <c r="C7" s="18"/>
      <c r="K7" s="2"/>
      <c r="L7" s="2"/>
    </row>
    <row r="8" spans="1:12" x14ac:dyDescent="0.2">
      <c r="C8" s="1" t="s">
        <v>35</v>
      </c>
      <c r="D8" s="3" t="s">
        <v>4</v>
      </c>
      <c r="E8" s="3" t="s">
        <v>5</v>
      </c>
    </row>
    <row r="9" spans="1:12" x14ac:dyDescent="0.2">
      <c r="C9" s="2" t="s">
        <v>6</v>
      </c>
      <c r="D9" s="4">
        <f>bleachppm / gramsperlitre</f>
        <v>8.0808080808080813</v>
      </c>
      <c r="E9" s="5">
        <f>D9 / 29.5735</f>
        <v>0.27324490103667409</v>
      </c>
      <c r="G9" t="s">
        <v>29</v>
      </c>
    </row>
    <row r="10" spans="1:12" x14ac:dyDescent="0.2">
      <c r="C10" s="2" t="s">
        <v>7</v>
      </c>
      <c r="D10" s="4">
        <f>mlperlitre * 4.54</f>
        <v>36.686868686868692</v>
      </c>
      <c r="E10" s="5">
        <f>D10 / 29.5735</f>
        <v>1.2405318507065006</v>
      </c>
      <c r="H10" s="6"/>
    </row>
    <row r="11" spans="1:12" x14ac:dyDescent="0.2">
      <c r="C11" s="2" t="s">
        <v>8</v>
      </c>
      <c r="D11" s="4">
        <f>mlperlitre * 5 * 4.54</f>
        <v>183.43434343434345</v>
      </c>
      <c r="E11" s="5">
        <f>D11 / 29.5735</f>
        <v>6.2026592535325022</v>
      </c>
    </row>
    <row r="12" spans="1:12" x14ac:dyDescent="0.2">
      <c r="C12" s="2" t="s">
        <v>9</v>
      </c>
      <c r="D12" s="4">
        <f>mlperlitre * 3.78541</f>
        <v>30.58917171717172</v>
      </c>
      <c r="E12" s="5">
        <f>D12 / 29.5735</f>
        <v>1.0343439808332364</v>
      </c>
    </row>
    <row r="13" spans="1:12" x14ac:dyDescent="0.2">
      <c r="C13" s="2" t="s">
        <v>10</v>
      </c>
      <c r="D13" s="4">
        <f>mlperlitre * 3.78541 * 5</f>
        <v>152.94585858585859</v>
      </c>
      <c r="E13" s="5">
        <f>D13 / 29.5735</f>
        <v>5.1717199041661823</v>
      </c>
    </row>
    <row r="14" spans="1:12" x14ac:dyDescent="0.2">
      <c r="C14" s="2"/>
      <c r="D14" s="4"/>
      <c r="E14" s="5"/>
    </row>
    <row r="15" spans="1:12" x14ac:dyDescent="0.2">
      <c r="A15" s="8"/>
      <c r="B15" s="8"/>
      <c r="C15" s="1" t="s">
        <v>13</v>
      </c>
      <c r="D15" s="3" t="s">
        <v>4</v>
      </c>
      <c r="E15" s="3" t="s">
        <v>5</v>
      </c>
      <c r="I15" s="2"/>
      <c r="K15" s="2"/>
      <c r="L15" s="7"/>
    </row>
    <row r="16" spans="1:12" x14ac:dyDescent="0.2">
      <c r="C16" s="2" t="s">
        <v>14</v>
      </c>
      <c r="D16" s="4">
        <f>80 / vinegarpercent / 10</f>
        <v>1.6</v>
      </c>
      <c r="E16" s="5">
        <f>D16 / 29.5735</f>
        <v>5.4102490405261473E-2</v>
      </c>
    </row>
    <row r="17" spans="1:10" x14ac:dyDescent="0.2">
      <c r="C17" s="2" t="s">
        <v>15</v>
      </c>
      <c r="D17" s="4">
        <f>vinegarmlsperlitre * 4.54</f>
        <v>7.2640000000000002</v>
      </c>
      <c r="E17" s="5">
        <f>D17 / 29.5735</f>
        <v>0.24562530643988709</v>
      </c>
    </row>
    <row r="18" spans="1:10" x14ac:dyDescent="0.2">
      <c r="C18" s="2" t="s">
        <v>16</v>
      </c>
      <c r="D18" s="4">
        <f>vinegarmlsperlitre * 4.54 * 5</f>
        <v>36.32</v>
      </c>
      <c r="E18" s="5">
        <f>D18 / 29.5735</f>
        <v>1.2281265321994352</v>
      </c>
      <c r="J18" s="4"/>
    </row>
    <row r="19" spans="1:10" x14ac:dyDescent="0.2">
      <c r="B19" s="1" t="s">
        <v>17</v>
      </c>
      <c r="C19">
        <v>3.7</v>
      </c>
      <c r="D19" s="4">
        <f>vinegarmlsperlitre * C19</f>
        <v>5.9200000000000008</v>
      </c>
      <c r="E19" s="5">
        <f>D19 / 29.5735</f>
        <v>0.20017921449946746</v>
      </c>
    </row>
    <row r="21" spans="1:10" x14ac:dyDescent="0.2">
      <c r="A21" t="s">
        <v>31</v>
      </c>
      <c r="B21" s="12" t="s">
        <v>32</v>
      </c>
      <c r="C21" s="13" t="s">
        <v>11</v>
      </c>
      <c r="D21" s="13" t="s">
        <v>12</v>
      </c>
    </row>
    <row r="22" spans="1:10" x14ac:dyDescent="0.2">
      <c r="B22" s="17">
        <v>1</v>
      </c>
      <c r="C22" s="14">
        <f>mlperlitre * B22</f>
        <v>8.0808080808080813</v>
      </c>
      <c r="D22" s="15">
        <f>vinegarmlsperlitre * B22</f>
        <v>1.6</v>
      </c>
      <c r="G22" t="s">
        <v>28</v>
      </c>
    </row>
    <row r="24" spans="1:10" x14ac:dyDescent="0.2">
      <c r="H24" s="10"/>
    </row>
    <row r="25" spans="1:10" x14ac:dyDescent="0.2">
      <c r="B25" s="1" t="s">
        <v>25</v>
      </c>
      <c r="H25" s="9"/>
    </row>
    <row r="26" spans="1:10" x14ac:dyDescent="0.2">
      <c r="B26" s="2" t="s">
        <v>26</v>
      </c>
      <c r="C26" s="2">
        <v>1.5</v>
      </c>
      <c r="H26" s="10"/>
    </row>
    <row r="27" spans="1:10" x14ac:dyDescent="0.2">
      <c r="B27" s="2" t="s">
        <v>27</v>
      </c>
      <c r="C27" s="2">
        <v>0.99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3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D401-0331-4361-8EF4-B706B36E5AAF}">
  <dimension ref="A1:B42"/>
  <sheetViews>
    <sheetView tabSelected="1" workbookViewId="0">
      <selection activeCell="B20" sqref="B20"/>
    </sheetView>
  </sheetViews>
  <sheetFormatPr defaultRowHeight="12.75" x14ac:dyDescent="0.2"/>
  <sheetData>
    <row r="1" spans="2:2" x14ac:dyDescent="0.2">
      <c r="B1" t="s">
        <v>54</v>
      </c>
    </row>
    <row r="2" spans="2:2" x14ac:dyDescent="0.2">
      <c r="B2" t="s">
        <v>55</v>
      </c>
    </row>
    <row r="3" spans="2:2" x14ac:dyDescent="0.2">
      <c r="B3" t="s">
        <v>56</v>
      </c>
    </row>
    <row r="4" spans="2:2" x14ac:dyDescent="0.2">
      <c r="B4" t="s">
        <v>57</v>
      </c>
    </row>
    <row r="5" spans="2:2" x14ac:dyDescent="0.2">
      <c r="B5" t="s">
        <v>58</v>
      </c>
    </row>
    <row r="7" spans="2:2" x14ac:dyDescent="0.2">
      <c r="B7" s="19" t="s">
        <v>39</v>
      </c>
    </row>
    <row r="8" spans="2:2" x14ac:dyDescent="0.2">
      <c r="B8" t="s">
        <v>40</v>
      </c>
    </row>
    <row r="9" spans="2:2" x14ac:dyDescent="0.2">
      <c r="B9" t="s">
        <v>49</v>
      </c>
    </row>
    <row r="11" spans="2:2" x14ac:dyDescent="0.2">
      <c r="B11" t="s">
        <v>48</v>
      </c>
    </row>
    <row r="13" spans="2:2" x14ac:dyDescent="0.2">
      <c r="B13" t="s">
        <v>41</v>
      </c>
    </row>
    <row r="14" spans="2:2" x14ac:dyDescent="0.2">
      <c r="B14" t="s">
        <v>51</v>
      </c>
    </row>
    <row r="16" spans="2:2" x14ac:dyDescent="0.2">
      <c r="B16" t="s">
        <v>52</v>
      </c>
    </row>
    <row r="17" spans="1:2" x14ac:dyDescent="0.2">
      <c r="B17" t="s">
        <v>47</v>
      </c>
    </row>
    <row r="19" spans="1:2" x14ac:dyDescent="0.2">
      <c r="B19" t="s">
        <v>59</v>
      </c>
    </row>
    <row r="20" spans="1:2" x14ac:dyDescent="0.2">
      <c r="B20" t="s">
        <v>62</v>
      </c>
    </row>
    <row r="22" spans="1:2" x14ac:dyDescent="0.2">
      <c r="A22" s="8"/>
      <c r="B22" s="8" t="s">
        <v>21</v>
      </c>
    </row>
    <row r="23" spans="1:2" x14ac:dyDescent="0.2">
      <c r="B23" s="11" t="s">
        <v>22</v>
      </c>
    </row>
    <row r="25" spans="1:2" ht="14.25" x14ac:dyDescent="0.2">
      <c r="B25" s="20" t="s">
        <v>42</v>
      </c>
    </row>
    <row r="26" spans="1:2" x14ac:dyDescent="0.2">
      <c r="B26" t="s">
        <v>44</v>
      </c>
    </row>
    <row r="27" spans="1:2" x14ac:dyDescent="0.2">
      <c r="B27" t="s">
        <v>43</v>
      </c>
    </row>
    <row r="29" spans="1:2" ht="14.25" x14ac:dyDescent="0.2">
      <c r="B29" s="20" t="s">
        <v>45</v>
      </c>
    </row>
    <row r="31" spans="1:2" x14ac:dyDescent="0.2">
      <c r="B31" t="s">
        <v>53</v>
      </c>
    </row>
    <row r="33" spans="1:2" x14ac:dyDescent="0.2">
      <c r="B33" s="8" t="s">
        <v>60</v>
      </c>
    </row>
    <row r="34" spans="1:2" x14ac:dyDescent="0.2">
      <c r="B34" s="6" t="s">
        <v>18</v>
      </c>
    </row>
    <row r="35" spans="1:2" x14ac:dyDescent="0.2">
      <c r="A35" s="8"/>
      <c r="B35" s="8" t="s">
        <v>19</v>
      </c>
    </row>
    <row r="36" spans="1:2" x14ac:dyDescent="0.2">
      <c r="B36" s="11" t="s">
        <v>20</v>
      </c>
    </row>
    <row r="37" spans="1:2" x14ac:dyDescent="0.2">
      <c r="A37" s="8"/>
      <c r="B37" s="8" t="s">
        <v>21</v>
      </c>
    </row>
    <row r="38" spans="1:2" x14ac:dyDescent="0.2">
      <c r="B38" s="11" t="s">
        <v>22</v>
      </c>
    </row>
    <row r="39" spans="1:2" x14ac:dyDescent="0.2">
      <c r="B39" s="8" t="s">
        <v>23</v>
      </c>
    </row>
    <row r="40" spans="1:2" x14ac:dyDescent="0.2">
      <c r="B40" s="11" t="s">
        <v>50</v>
      </c>
    </row>
    <row r="42" spans="1:2" x14ac:dyDescent="0.2">
      <c r="B42" t="s">
        <v>24</v>
      </c>
    </row>
  </sheetData>
  <hyperlinks>
    <hyperlink ref="B23" r:id="rId1" xr:uid="{5FC6BA3B-A0B0-41E7-9B85-9C50EA6BF2A9}"/>
    <hyperlink ref="B34" r:id="rId2" xr:uid="{00000000-0004-0000-0000-000001000000}"/>
    <hyperlink ref="B40" r:id="rId3" xr:uid="{00000000-0004-0000-0000-000004000000}"/>
    <hyperlink ref="B38" r:id="rId4" xr:uid="{00000000-0004-0000-0000-000003000000}"/>
    <hyperlink ref="B36" r:id="rId5" xr:uid="{00000000-0004-0000-00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Calculator</vt:lpstr>
      <vt:lpstr>Notes - READ ME</vt:lpstr>
      <vt:lpstr>bleachppm</vt:lpstr>
      <vt:lpstr>dilution</vt:lpstr>
      <vt:lpstr>gramsper100g</vt:lpstr>
      <vt:lpstr>gramsperlitre</vt:lpstr>
      <vt:lpstr>Hplus</vt:lpstr>
      <vt:lpstr>initconc</vt:lpstr>
      <vt:lpstr>mlperlitre</vt:lpstr>
      <vt:lpstr>molarity</vt:lpstr>
      <vt:lpstr>molesvinegar</vt:lpstr>
      <vt:lpstr>vinegarmlsperlitre</vt:lpstr>
      <vt:lpstr>vinegarpercent</vt:lpstr>
      <vt:lpstr>volvinegar</vt:lpstr>
      <vt:lpstr>volvinegarml</vt:lpstr>
      <vt:lpstr>volvinlitres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2019-09-18T19:48:03Z</dcterms:created>
  <dcterms:modified xsi:type="dcterms:W3CDTF">2020-03-23T04:27:41Z</dcterms:modified>
  <dc:language/>
</cp:coreProperties>
</file>